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545" activeTab="1"/>
  </bookViews>
  <sheets>
    <sheet name="Summary" sheetId="1" r:id="rId1"/>
    <sheet name="Personnel costs" sheetId="2" r:id="rId2"/>
    <sheet name="Expenses induced by the plan" sheetId="5" r:id="rId3"/>
    <sheet name="Damages saved" sheetId="4" r:id="rId4"/>
  </sheets>
  <definedNames>
    <definedName name="_xlnm._FilterDatabase" localSheetId="3" hidden="1">'Damages saved'!$A$3:$F$22</definedName>
    <definedName name="_xlnm._FilterDatabase" localSheetId="2" hidden="1">'Expenses induced by the plan'!$A$3:$J$14</definedName>
    <definedName name="_xlnm._FilterDatabase" localSheetId="1" hidden="1">'Personnel costs'!$A$3:$F$23</definedName>
    <definedName name="code_hr">'Personnel costs'!$F$4:$F$23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H9" i="5" l="1"/>
  <c r="H8" i="5"/>
  <c r="H7" i="5"/>
  <c r="K7" i="5"/>
  <c r="K8" i="5"/>
  <c r="K9" i="5"/>
  <c r="K10" i="5"/>
  <c r="K11" i="5"/>
  <c r="K12" i="5"/>
  <c r="K13" i="5"/>
  <c r="K14" i="5"/>
  <c r="J6" i="5"/>
  <c r="K6" i="5" s="1"/>
  <c r="J5" i="5"/>
  <c r="K5" i="5" s="1"/>
  <c r="J4" i="5"/>
  <c r="K4" i="5" s="1"/>
  <c r="H6" i="5"/>
  <c r="H5" i="5"/>
  <c r="H4" i="5"/>
  <c r="K15" i="5" l="1"/>
  <c r="H15" i="5"/>
  <c r="H16" i="5" s="1"/>
  <c r="E23" i="2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2" i="4" l="1"/>
  <c r="E23" i="4" s="1"/>
</calcChain>
</file>

<file path=xl/sharedStrings.xml><?xml version="1.0" encoding="utf-8"?>
<sst xmlns="http://schemas.openxmlformats.org/spreadsheetml/2006/main" count="137" uniqueCount="107">
  <si>
    <t>Venue</t>
  </si>
  <si>
    <t>Organisation</t>
  </si>
  <si>
    <t>Ingenieur</t>
  </si>
  <si>
    <t>Status</t>
  </si>
  <si>
    <t>private</t>
  </si>
  <si>
    <t>Month cost</t>
  </si>
  <si>
    <t>Category</t>
  </si>
  <si>
    <t>technician</t>
  </si>
  <si>
    <t>Code</t>
  </si>
  <si>
    <t>STEPS</t>
  </si>
  <si>
    <t>Actions</t>
  </si>
  <si>
    <t>HR costs</t>
  </si>
  <si>
    <t>Cost description</t>
  </si>
  <si>
    <t>HR person month</t>
  </si>
  <si>
    <t>Direct cost E/unit</t>
  </si>
  <si>
    <t>Units</t>
  </si>
  <si>
    <t>Total cost</t>
  </si>
  <si>
    <t>HR involved</t>
  </si>
  <si>
    <t>Direct cost description</t>
  </si>
  <si>
    <t xml:space="preserve">Scenario used to assess the plan </t>
  </si>
  <si>
    <t>Area damages</t>
  </si>
  <si>
    <t>Forest area affected</t>
  </si>
  <si>
    <t>Number of months from the first expenses to the last one</t>
  </si>
  <si>
    <t>Contributors</t>
  </si>
  <si>
    <t>STEP</t>
  </si>
  <si>
    <t>Description damages avoided</t>
  </si>
  <si>
    <t>Total cost saved</t>
  </si>
  <si>
    <t>Comment/sources/additional nformation about this estimate</t>
  </si>
  <si>
    <t>Dates</t>
  </si>
  <si>
    <t>Assumptions made for the assessement</t>
  </si>
  <si>
    <t>…</t>
  </si>
  <si>
    <t>Comments</t>
  </si>
  <si>
    <t>Expenses associated to the plan execution</t>
  </si>
  <si>
    <t>TOTAL</t>
  </si>
  <si>
    <t>Losses avoided by the plan</t>
  </si>
  <si>
    <t>Workshop</t>
  </si>
  <si>
    <t>1. Game role</t>
  </si>
  <si>
    <t>2. Forecast comparaison</t>
  </si>
  <si>
    <t>3. Expert cross-viewing meeting</t>
  </si>
  <si>
    <t>Categories</t>
  </si>
  <si>
    <t>Type</t>
  </si>
  <si>
    <t>Permanent</t>
  </si>
  <si>
    <t>non permanent</t>
  </si>
  <si>
    <t>PS : this is marginal cost (additional cost on business as usual without the plan only)</t>
  </si>
  <si>
    <t>amendment to previous version</t>
  </si>
  <si>
    <t xml:space="preserve">PLURIFOR PLANS ECONOMIC ASSESSMENT </t>
  </si>
  <si>
    <t>Personnel costs</t>
  </si>
  <si>
    <t>Alerta</t>
  </si>
  <si>
    <t>Primeira avaliação da equipa</t>
  </si>
  <si>
    <t>Visita de campo</t>
  </si>
  <si>
    <t>Custo deslocação</t>
  </si>
  <si>
    <t>Equipa DP</t>
  </si>
  <si>
    <t>Avaliação FSC</t>
  </si>
  <si>
    <t>Resposta evento</t>
  </si>
  <si>
    <t>Formação</t>
  </si>
  <si>
    <t>Formação equipa AF</t>
  </si>
  <si>
    <t>entidade formadora</t>
  </si>
  <si>
    <t>Equipa AF</t>
  </si>
  <si>
    <t>Intervenção no terreno</t>
  </si>
  <si>
    <t>Correção torrencial e engenharia natural</t>
  </si>
  <si>
    <t>Operações florestais</t>
  </si>
  <si>
    <t>Compra de materiais</t>
  </si>
  <si>
    <t>Fornecedores</t>
  </si>
  <si>
    <t>Materiais enrocamento</t>
  </si>
  <si>
    <t>Aumento conhecimento</t>
  </si>
  <si>
    <t>Cartografia</t>
  </si>
  <si>
    <t>Carta Beira Interior</t>
  </si>
  <si>
    <t>Perda de produção</t>
  </si>
  <si>
    <t>1 ano de produção (280 ha * 10 m3/ha/ano)</t>
  </si>
  <si>
    <t>Preparação terreno</t>
  </si>
  <si>
    <t>Correção preparação terreno</t>
  </si>
  <si>
    <t>Perda de certificado</t>
  </si>
  <si>
    <t>6 meses de perda de venda de madeira certificada</t>
  </si>
  <si>
    <t>Aquisição hidrosementeira</t>
  </si>
  <si>
    <t>Maquinaria</t>
  </si>
  <si>
    <t>Inovação</t>
  </si>
  <si>
    <t>3-4 December 2018</t>
  </si>
  <si>
    <t>ALTRI Headquarters. Quinta do Furadouro. Óbidos. Portugal</t>
  </si>
  <si>
    <t>X</t>
  </si>
  <si>
    <t>280 ha</t>
  </si>
  <si>
    <t>2 years</t>
  </si>
  <si>
    <t>Altriflorestal</t>
  </si>
  <si>
    <t>Henk Feith</t>
  </si>
  <si>
    <t>Miguel Santos</t>
  </si>
  <si>
    <t>Servisantos</t>
  </si>
  <si>
    <t>António Perdigão</t>
  </si>
  <si>
    <t>Soil Portuguese Partnership</t>
  </si>
  <si>
    <t>Clara Araújo</t>
  </si>
  <si>
    <t>João Reis</t>
  </si>
  <si>
    <t>Maria de São Luis Centeno</t>
  </si>
  <si>
    <t>Dirección Geral de Agricultura y Desarrollo Rural</t>
  </si>
  <si>
    <t>Luis Ferreira</t>
  </si>
  <si>
    <t>Aldo freitas</t>
  </si>
  <si>
    <t>Ecosalix</t>
  </si>
  <si>
    <t>Cristiano Neves</t>
  </si>
  <si>
    <t>Raquel Rosado</t>
  </si>
  <si>
    <t>Acácio Henriques</t>
  </si>
  <si>
    <t>Manuel Madeira</t>
  </si>
  <si>
    <t>ISA</t>
  </si>
  <si>
    <t xml:space="preserve">Luis Leal  </t>
  </si>
  <si>
    <t>Cristina Fernández</t>
  </si>
  <si>
    <t>CIF Lourizan</t>
  </si>
  <si>
    <t>CETEMAS</t>
  </si>
  <si>
    <t>Elena Canga</t>
  </si>
  <si>
    <t>Nahia Gartzia Bengoetxea</t>
  </si>
  <si>
    <t>NEIKER</t>
  </si>
  <si>
    <t>Ander Arias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</si>
</sst>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000"/>
    <numFmt numFmtId="166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26"/>
      <color rgb="FF92D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26"/>
      <color rgb="FF92D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44" fontId="0" fillId="0" borderId="0" xfId="1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8" xfId="0" applyFill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6" fillId="0" borderId="0" xfId="0" applyFont="1"/>
    <xf numFmtId="0" fontId="7" fillId="0" borderId="0" xfId="0" applyFont="1"/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44" fontId="0" fillId="3" borderId="0" xfId="1" applyFont="1" applyFill="1" applyBorder="1"/>
    <xf numFmtId="44" fontId="0" fillId="3" borderId="11" xfId="1" applyFont="1" applyFill="1" applyBorder="1"/>
    <xf numFmtId="44" fontId="0" fillId="3" borderId="12" xfId="1" applyFont="1" applyFill="1" applyBorder="1"/>
    <xf numFmtId="0" fontId="0" fillId="0" borderId="13" xfId="0" applyBorder="1"/>
    <xf numFmtId="0" fontId="0" fillId="0" borderId="14" xfId="0" applyBorder="1"/>
    <xf numFmtId="0" fontId="8" fillId="0" borderId="13" xfId="0" applyFont="1" applyBorder="1"/>
    <xf numFmtId="44" fontId="0" fillId="0" borderId="14" xfId="0" applyNumberFormat="1" applyBorder="1"/>
    <xf numFmtId="0" fontId="0" fillId="0" borderId="1" xfId="0" applyFill="1" applyBorder="1"/>
    <xf numFmtId="0" fontId="0" fillId="0" borderId="14" xfId="0" applyFill="1" applyBorder="1"/>
    <xf numFmtId="0" fontId="0" fillId="0" borderId="15" xfId="0" applyFill="1" applyBorder="1"/>
    <xf numFmtId="0" fontId="2" fillId="0" borderId="13" xfId="0" applyFont="1" applyFill="1" applyBorder="1"/>
    <xf numFmtId="0" fontId="2" fillId="0" borderId="1" xfId="0" applyFont="1" applyFill="1" applyBorder="1"/>
    <xf numFmtId="44" fontId="0" fillId="3" borderId="3" xfId="1" applyFont="1" applyFill="1" applyBorder="1"/>
    <xf numFmtId="44" fontId="0" fillId="0" borderId="14" xfId="1" applyFont="1" applyFill="1" applyBorder="1"/>
    <xf numFmtId="0" fontId="0" fillId="0" borderId="0" xfId="0" applyFill="1"/>
    <xf numFmtId="0" fontId="8" fillId="0" borderId="14" xfId="0" applyFont="1" applyBorder="1"/>
    <xf numFmtId="0" fontId="4" fillId="0" borderId="13" xfId="0" applyFont="1" applyBorder="1"/>
    <xf numFmtId="0" fontId="9" fillId="2" borderId="5" xfId="0" applyFont="1" applyFill="1" applyBorder="1"/>
    <xf numFmtId="0" fontId="9" fillId="0" borderId="0" xfId="0" applyFont="1"/>
    <xf numFmtId="164" fontId="0" fillId="0" borderId="11" xfId="0" applyNumberFormat="1" applyBorder="1"/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166" fontId="0" fillId="0" borderId="1" xfId="0" applyNumberFormat="1" applyBorder="1"/>
    <xf numFmtId="44" fontId="0" fillId="0" borderId="0" xfId="0" applyNumberFormat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5">
    <cellStyle name="Comma 2" xfId="3"/>
    <cellStyle name="Currency" xfId="1" builtinId="4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defaultColWidth="9.140625" defaultRowHeight="15" x14ac:dyDescent="0.25"/>
  <cols>
    <col min="1" max="1" width="57.85546875" customWidth="1"/>
    <col min="2" max="2" width="29.85546875" bestFit="1" customWidth="1"/>
    <col min="3" max="3" width="44.28515625" customWidth="1"/>
  </cols>
  <sheetData>
    <row r="1" spans="1:3" x14ac:dyDescent="0.25">
      <c r="A1" s="16"/>
    </row>
    <row r="2" spans="1:3" x14ac:dyDescent="0.25">
      <c r="A2" s="3"/>
    </row>
    <row r="3" spans="1:3" ht="33.75" x14ac:dyDescent="0.5">
      <c r="A3" s="4" t="s">
        <v>45</v>
      </c>
    </row>
    <row r="4" spans="1:3" x14ac:dyDescent="0.25">
      <c r="A4" s="7"/>
      <c r="B4" s="8"/>
      <c r="C4" s="9"/>
    </row>
    <row r="5" spans="1:3" x14ac:dyDescent="0.25">
      <c r="A5" s="65" t="s">
        <v>35</v>
      </c>
      <c r="B5" s="8" t="s">
        <v>28</v>
      </c>
      <c r="C5" s="34" t="s">
        <v>76</v>
      </c>
    </row>
    <row r="6" spans="1:3" ht="30" x14ac:dyDescent="0.25">
      <c r="A6" s="66"/>
      <c r="B6" s="5" t="s">
        <v>0</v>
      </c>
      <c r="C6" s="61" t="s">
        <v>77</v>
      </c>
    </row>
    <row r="7" spans="1:3" x14ac:dyDescent="0.25">
      <c r="A7" s="68"/>
      <c r="B7" s="5"/>
      <c r="C7" s="53"/>
    </row>
    <row r="8" spans="1:3" x14ac:dyDescent="0.25">
      <c r="A8" s="65" t="s">
        <v>19</v>
      </c>
      <c r="B8" s="7" t="s">
        <v>36</v>
      </c>
      <c r="C8" s="53"/>
    </row>
    <row r="9" spans="1:3" x14ac:dyDescent="0.25">
      <c r="A9" s="66"/>
      <c r="B9" s="10" t="s">
        <v>37</v>
      </c>
      <c r="C9" s="54" t="s">
        <v>78</v>
      </c>
    </row>
    <row r="10" spans="1:3" x14ac:dyDescent="0.25">
      <c r="A10" s="66"/>
      <c r="B10" s="10" t="s">
        <v>38</v>
      </c>
      <c r="C10" s="54"/>
    </row>
    <row r="11" spans="1:3" x14ac:dyDescent="0.25">
      <c r="A11" s="67"/>
      <c r="B11" s="15"/>
      <c r="C11" s="15"/>
    </row>
    <row r="12" spans="1:3" x14ac:dyDescent="0.25">
      <c r="A12" s="65" t="s">
        <v>29</v>
      </c>
      <c r="B12" s="7"/>
      <c r="C12" s="9"/>
    </row>
    <row r="13" spans="1:3" x14ac:dyDescent="0.25">
      <c r="A13" s="66"/>
      <c r="B13" s="5"/>
      <c r="C13" s="11"/>
    </row>
    <row r="14" spans="1:3" x14ac:dyDescent="0.25">
      <c r="A14" s="13" t="s">
        <v>20</v>
      </c>
      <c r="B14" s="55"/>
      <c r="C14" s="56" t="s">
        <v>79</v>
      </c>
    </row>
    <row r="15" spans="1:3" x14ac:dyDescent="0.25">
      <c r="A15" s="13" t="s">
        <v>21</v>
      </c>
      <c r="B15" s="55"/>
      <c r="C15" s="56" t="s">
        <v>79</v>
      </c>
    </row>
    <row r="16" spans="1:3" x14ac:dyDescent="0.25">
      <c r="A16" s="14" t="s">
        <v>22</v>
      </c>
      <c r="B16" s="55"/>
      <c r="C16" s="56" t="s">
        <v>80</v>
      </c>
    </row>
    <row r="17" spans="1:3" x14ac:dyDescent="0.25">
      <c r="A17" s="13" t="s">
        <v>30</v>
      </c>
      <c r="B17" s="5"/>
      <c r="C17" s="11"/>
    </row>
    <row r="18" spans="1:3" x14ac:dyDescent="0.25">
      <c r="A18" s="13"/>
      <c r="B18" s="5"/>
      <c r="C18" s="11"/>
    </row>
    <row r="19" spans="1:3" x14ac:dyDescent="0.25">
      <c r="A19" s="65" t="s">
        <v>23</v>
      </c>
      <c r="B19" s="57" t="s">
        <v>97</v>
      </c>
      <c r="C19" s="58" t="s">
        <v>98</v>
      </c>
    </row>
    <row r="20" spans="1:3" x14ac:dyDescent="0.25">
      <c r="A20" s="66"/>
      <c r="B20" s="55" t="s">
        <v>99</v>
      </c>
      <c r="C20" s="56" t="s">
        <v>81</v>
      </c>
    </row>
    <row r="21" spans="1:3" x14ac:dyDescent="0.25">
      <c r="A21" s="66"/>
      <c r="B21" s="62" t="s">
        <v>82</v>
      </c>
      <c r="C21" s="64" t="s">
        <v>81</v>
      </c>
    </row>
    <row r="22" spans="1:3" x14ac:dyDescent="0.25">
      <c r="A22" s="66"/>
      <c r="B22" s="62" t="s">
        <v>83</v>
      </c>
      <c r="C22" s="64" t="s">
        <v>84</v>
      </c>
    </row>
    <row r="23" spans="1:3" x14ac:dyDescent="0.25">
      <c r="A23" s="66"/>
      <c r="B23" s="62" t="s">
        <v>85</v>
      </c>
      <c r="C23" s="64" t="s">
        <v>86</v>
      </c>
    </row>
    <row r="24" spans="1:3" x14ac:dyDescent="0.25">
      <c r="A24" s="66"/>
      <c r="B24" s="62" t="s">
        <v>87</v>
      </c>
      <c r="C24" s="64" t="s">
        <v>81</v>
      </c>
    </row>
    <row r="25" spans="1:3" x14ac:dyDescent="0.25">
      <c r="A25" s="66"/>
      <c r="B25" s="62" t="s">
        <v>88</v>
      </c>
      <c r="C25" s="64" t="s">
        <v>81</v>
      </c>
    </row>
    <row r="26" spans="1:3" x14ac:dyDescent="0.25">
      <c r="A26" s="66"/>
      <c r="B26" s="62" t="s">
        <v>89</v>
      </c>
      <c r="C26" s="64" t="s">
        <v>90</v>
      </c>
    </row>
    <row r="27" spans="1:3" x14ac:dyDescent="0.25">
      <c r="A27" s="66"/>
      <c r="B27" s="62" t="s">
        <v>91</v>
      </c>
      <c r="C27" s="64" t="s">
        <v>81</v>
      </c>
    </row>
    <row r="28" spans="1:3" x14ac:dyDescent="0.25">
      <c r="A28" s="66"/>
      <c r="B28" s="62" t="s">
        <v>92</v>
      </c>
      <c r="C28" s="64" t="s">
        <v>93</v>
      </c>
    </row>
    <row r="29" spans="1:3" x14ac:dyDescent="0.25">
      <c r="A29" s="66"/>
      <c r="B29" s="62" t="s">
        <v>94</v>
      </c>
      <c r="C29" s="64" t="s">
        <v>81</v>
      </c>
    </row>
    <row r="30" spans="1:3" x14ac:dyDescent="0.25">
      <c r="A30" s="66"/>
      <c r="B30" s="62" t="s">
        <v>95</v>
      </c>
      <c r="C30" s="64" t="s">
        <v>81</v>
      </c>
    </row>
    <row r="31" spans="1:3" x14ac:dyDescent="0.25">
      <c r="A31" s="66"/>
      <c r="B31" s="62" t="s">
        <v>96</v>
      </c>
      <c r="C31" s="64" t="s">
        <v>81</v>
      </c>
    </row>
    <row r="32" spans="1:3" x14ac:dyDescent="0.25">
      <c r="A32" s="66"/>
      <c r="B32" s="63" t="s">
        <v>100</v>
      </c>
      <c r="C32" s="56" t="s">
        <v>101</v>
      </c>
    </row>
    <row r="33" spans="1:3" x14ac:dyDescent="0.25">
      <c r="A33" s="66"/>
      <c r="B33" s="63" t="s">
        <v>103</v>
      </c>
      <c r="C33" s="56" t="s">
        <v>102</v>
      </c>
    </row>
    <row r="34" spans="1:3" x14ac:dyDescent="0.25">
      <c r="A34" s="66"/>
      <c r="B34" s="63" t="s">
        <v>104</v>
      </c>
      <c r="C34" s="56" t="s">
        <v>105</v>
      </c>
    </row>
    <row r="35" spans="1:3" x14ac:dyDescent="0.25">
      <c r="A35" s="66"/>
      <c r="B35" s="63" t="s">
        <v>106</v>
      </c>
      <c r="C35" s="56" t="s">
        <v>105</v>
      </c>
    </row>
    <row r="36" spans="1:3" x14ac:dyDescent="0.25">
      <c r="A36" s="68"/>
      <c r="B36" s="5"/>
      <c r="C36" s="11"/>
    </row>
    <row r="37" spans="1:3" x14ac:dyDescent="0.25">
      <c r="A37" s="65" t="s">
        <v>31</v>
      </c>
      <c r="B37" s="57"/>
      <c r="C37" s="58"/>
    </row>
    <row r="38" spans="1:3" x14ac:dyDescent="0.25">
      <c r="A38" s="66"/>
      <c r="B38" s="55"/>
      <c r="C38" s="56"/>
    </row>
    <row r="39" spans="1:3" x14ac:dyDescent="0.25">
      <c r="A39" s="68"/>
      <c r="B39" s="59"/>
      <c r="C39" s="60"/>
    </row>
  </sheetData>
  <mergeCells count="5">
    <mergeCell ref="A8:A11"/>
    <mergeCell ref="A5:A7"/>
    <mergeCell ref="A12:A13"/>
    <mergeCell ref="A19:A36"/>
    <mergeCell ref="A37:A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5" sqref="E5"/>
    </sheetView>
  </sheetViews>
  <sheetFormatPr defaultColWidth="9.140625" defaultRowHeight="15" x14ac:dyDescent="0.25"/>
  <cols>
    <col min="1" max="1" width="23.5703125" customWidth="1"/>
    <col min="2" max="3" width="13.5703125" customWidth="1"/>
    <col min="4" max="4" width="16.85546875" customWidth="1"/>
    <col min="5" max="5" width="12.7109375" customWidth="1"/>
    <col min="6" max="6" width="12.28515625" customWidth="1"/>
  </cols>
  <sheetData>
    <row r="1" spans="1:6" ht="33.75" x14ac:dyDescent="0.5">
      <c r="A1" s="17" t="s">
        <v>46</v>
      </c>
    </row>
    <row r="3" spans="1:6" x14ac:dyDescent="0.25">
      <c r="A3" s="23" t="s">
        <v>1</v>
      </c>
      <c r="B3" s="24" t="s">
        <v>3</v>
      </c>
      <c r="C3" s="25" t="s">
        <v>40</v>
      </c>
      <c r="D3" s="25" t="s">
        <v>6</v>
      </c>
      <c r="E3" s="24" t="s">
        <v>5</v>
      </c>
      <c r="F3" s="26" t="s">
        <v>8</v>
      </c>
    </row>
    <row r="4" spans="1:6" x14ac:dyDescent="0.25">
      <c r="A4" s="18" t="s">
        <v>51</v>
      </c>
      <c r="B4" s="21" t="s">
        <v>4</v>
      </c>
      <c r="C4" s="6" t="s">
        <v>41</v>
      </c>
      <c r="D4" s="6" t="s">
        <v>2</v>
      </c>
      <c r="E4" s="21">
        <v>12000</v>
      </c>
      <c r="F4" s="19" t="s">
        <v>51</v>
      </c>
    </row>
    <row r="5" spans="1:6" x14ac:dyDescent="0.25">
      <c r="A5" s="18" t="s">
        <v>57</v>
      </c>
      <c r="B5" s="21" t="s">
        <v>4</v>
      </c>
      <c r="C5" s="6" t="s">
        <v>42</v>
      </c>
      <c r="D5" s="6" t="s">
        <v>7</v>
      </c>
      <c r="E5" s="21">
        <v>60000</v>
      </c>
      <c r="F5" s="19" t="s">
        <v>57</v>
      </c>
    </row>
    <row r="6" spans="1:6" x14ac:dyDescent="0.25">
      <c r="A6" s="18"/>
      <c r="B6" s="21"/>
      <c r="C6" s="6"/>
      <c r="D6" s="6"/>
      <c r="E6" s="21"/>
      <c r="F6" s="19" t="str">
        <f t="shared" ref="F6:F22" si="0">LEFT(A6,4)&amp;"-"&amp;LEFT(D6,4)</f>
        <v>-</v>
      </c>
    </row>
    <row r="7" spans="1:6" x14ac:dyDescent="0.25">
      <c r="A7" s="18"/>
      <c r="B7" s="21"/>
      <c r="C7" s="6"/>
      <c r="D7" s="6"/>
      <c r="E7" s="21"/>
      <c r="F7" s="19" t="str">
        <f t="shared" si="0"/>
        <v>-</v>
      </c>
    </row>
    <row r="8" spans="1:6" x14ac:dyDescent="0.25">
      <c r="A8" s="18"/>
      <c r="B8" s="21"/>
      <c r="C8" s="6"/>
      <c r="D8" s="6"/>
      <c r="E8" s="21"/>
      <c r="F8" s="19" t="str">
        <f t="shared" si="0"/>
        <v>-</v>
      </c>
    </row>
    <row r="9" spans="1:6" x14ac:dyDescent="0.25">
      <c r="A9" s="18"/>
      <c r="B9" s="21"/>
      <c r="C9" s="6"/>
      <c r="D9" s="6"/>
      <c r="E9" s="21"/>
      <c r="F9" s="19" t="str">
        <f t="shared" si="0"/>
        <v>-</v>
      </c>
    </row>
    <row r="10" spans="1:6" x14ac:dyDescent="0.25">
      <c r="A10" s="18"/>
      <c r="B10" s="21"/>
      <c r="C10" s="6"/>
      <c r="D10" s="6"/>
      <c r="E10" s="21"/>
      <c r="F10" s="19" t="str">
        <f t="shared" si="0"/>
        <v>-</v>
      </c>
    </row>
    <row r="11" spans="1:6" x14ac:dyDescent="0.25">
      <c r="A11" s="18"/>
      <c r="B11" s="21"/>
      <c r="C11" s="6"/>
      <c r="D11" s="6"/>
      <c r="E11" s="21"/>
      <c r="F11" s="19" t="str">
        <f t="shared" si="0"/>
        <v>-</v>
      </c>
    </row>
    <row r="12" spans="1:6" x14ac:dyDescent="0.25">
      <c r="A12" s="18"/>
      <c r="B12" s="21"/>
      <c r="C12" s="6"/>
      <c r="D12" s="6"/>
      <c r="E12" s="21"/>
      <c r="F12" s="19" t="str">
        <f t="shared" si="0"/>
        <v>-</v>
      </c>
    </row>
    <row r="13" spans="1:6" x14ac:dyDescent="0.25">
      <c r="A13" s="18"/>
      <c r="B13" s="21"/>
      <c r="C13" s="6"/>
      <c r="D13" s="6"/>
      <c r="E13" s="21"/>
      <c r="F13" s="19" t="str">
        <f t="shared" si="0"/>
        <v>-</v>
      </c>
    </row>
    <row r="14" spans="1:6" x14ac:dyDescent="0.25">
      <c r="A14" s="18"/>
      <c r="B14" s="21"/>
      <c r="C14" s="6"/>
      <c r="D14" s="6"/>
      <c r="E14" s="21"/>
      <c r="F14" s="19" t="str">
        <f t="shared" si="0"/>
        <v>-</v>
      </c>
    </row>
    <row r="15" spans="1:6" x14ac:dyDescent="0.25">
      <c r="A15" s="18"/>
      <c r="B15" s="21"/>
      <c r="C15" s="6"/>
      <c r="D15" s="6"/>
      <c r="E15" s="21"/>
      <c r="F15" s="19" t="str">
        <f t="shared" si="0"/>
        <v>-</v>
      </c>
    </row>
    <row r="16" spans="1:6" x14ac:dyDescent="0.25">
      <c r="A16" s="18"/>
      <c r="B16" s="21"/>
      <c r="C16" s="6"/>
      <c r="D16" s="6"/>
      <c r="E16" s="21"/>
      <c r="F16" s="19" t="str">
        <f t="shared" si="0"/>
        <v>-</v>
      </c>
    </row>
    <row r="17" spans="1:6" x14ac:dyDescent="0.25">
      <c r="A17" s="18"/>
      <c r="B17" s="21"/>
      <c r="C17" s="6"/>
      <c r="D17" s="6"/>
      <c r="E17" s="21"/>
      <c r="F17" s="19" t="str">
        <f t="shared" si="0"/>
        <v>-</v>
      </c>
    </row>
    <row r="18" spans="1:6" x14ac:dyDescent="0.25">
      <c r="A18" s="18"/>
      <c r="B18" s="21"/>
      <c r="C18" s="6"/>
      <c r="D18" s="6"/>
      <c r="E18" s="21"/>
      <c r="F18" s="19" t="str">
        <f t="shared" si="0"/>
        <v>-</v>
      </c>
    </row>
    <row r="19" spans="1:6" x14ac:dyDescent="0.25">
      <c r="A19" s="18"/>
      <c r="B19" s="21"/>
      <c r="C19" s="6"/>
      <c r="D19" s="6"/>
      <c r="E19" s="21"/>
      <c r="F19" s="19" t="str">
        <f t="shared" si="0"/>
        <v>-</v>
      </c>
    </row>
    <row r="20" spans="1:6" x14ac:dyDescent="0.25">
      <c r="A20" s="18"/>
      <c r="B20" s="21"/>
      <c r="C20" s="6"/>
      <c r="D20" s="6"/>
      <c r="E20" s="21"/>
      <c r="F20" s="19" t="str">
        <f t="shared" si="0"/>
        <v>-</v>
      </c>
    </row>
    <row r="21" spans="1:6" x14ac:dyDescent="0.25">
      <c r="A21" s="18"/>
      <c r="B21" s="21"/>
      <c r="C21" s="6"/>
      <c r="D21" s="6"/>
      <c r="E21" s="21"/>
      <c r="F21" s="19" t="str">
        <f t="shared" si="0"/>
        <v>-</v>
      </c>
    </row>
    <row r="22" spans="1:6" x14ac:dyDescent="0.25">
      <c r="A22" s="18"/>
      <c r="B22" s="21"/>
      <c r="C22" s="6"/>
      <c r="D22" s="6"/>
      <c r="E22" s="21"/>
      <c r="F22" s="19" t="str">
        <f t="shared" si="0"/>
        <v>-</v>
      </c>
    </row>
    <row r="23" spans="1:6" x14ac:dyDescent="0.25">
      <c r="A23" s="37" t="s">
        <v>33</v>
      </c>
      <c r="B23" s="34"/>
      <c r="C23" s="35"/>
      <c r="D23" s="35"/>
      <c r="E23" s="38">
        <f>SUM(E4:E22)</f>
        <v>72000</v>
      </c>
      <c r="F23" s="36"/>
    </row>
  </sheetData>
  <autoFilter ref="A3:F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C3" zoomScale="110" zoomScaleNormal="110" workbookViewId="0">
      <selection activeCell="H16" sqref="H16"/>
    </sheetView>
  </sheetViews>
  <sheetFormatPr defaultColWidth="9.140625" defaultRowHeight="15" x14ac:dyDescent="0.25"/>
  <cols>
    <col min="1" max="1" width="22.7109375" customWidth="1"/>
    <col min="2" max="2" width="10.7109375" customWidth="1"/>
    <col min="3" max="3" width="32.28515625" customWidth="1"/>
    <col min="4" max="5" width="22.42578125" customWidth="1"/>
    <col min="6" max="6" width="16.5703125" customWidth="1"/>
    <col min="7" max="7" width="9" customWidth="1"/>
    <col min="8" max="8" width="18.140625" customWidth="1"/>
    <col min="9" max="9" width="10.7109375" customWidth="1"/>
    <col min="10" max="10" width="11.7109375" style="47" customWidth="1"/>
    <col min="11" max="11" width="11" bestFit="1" customWidth="1"/>
  </cols>
  <sheetData>
    <row r="1" spans="1:11" ht="33.75" x14ac:dyDescent="0.5">
      <c r="A1" s="17" t="s">
        <v>32</v>
      </c>
      <c r="B1" s="17"/>
    </row>
    <row r="2" spans="1:11" x14ac:dyDescent="0.25">
      <c r="H2" s="1"/>
      <c r="K2" s="1"/>
    </row>
    <row r="3" spans="1:11" x14ac:dyDescent="0.25">
      <c r="A3" s="23" t="s">
        <v>9</v>
      </c>
      <c r="B3" s="43" t="s">
        <v>39</v>
      </c>
      <c r="C3" s="24" t="s">
        <v>10</v>
      </c>
      <c r="D3" s="25" t="s">
        <v>12</v>
      </c>
      <c r="E3" s="24" t="s">
        <v>18</v>
      </c>
      <c r="F3" s="25" t="s">
        <v>14</v>
      </c>
      <c r="G3" s="25" t="s">
        <v>15</v>
      </c>
      <c r="H3" s="24" t="s">
        <v>16</v>
      </c>
      <c r="I3" s="25" t="s">
        <v>17</v>
      </c>
      <c r="J3" s="48" t="s">
        <v>13</v>
      </c>
      <c r="K3" s="24" t="s">
        <v>11</v>
      </c>
    </row>
    <row r="4" spans="1:11" x14ac:dyDescent="0.25">
      <c r="A4" s="18" t="s">
        <v>47</v>
      </c>
      <c r="B4" s="44"/>
      <c r="C4" s="21" t="s">
        <v>48</v>
      </c>
      <c r="D4" s="6" t="s">
        <v>49</v>
      </c>
      <c r="E4" s="21" t="s">
        <v>50</v>
      </c>
      <c r="F4" s="6">
        <v>100</v>
      </c>
      <c r="G4" s="6">
        <v>3</v>
      </c>
      <c r="H4" s="28">
        <f>G4*F4</f>
        <v>300</v>
      </c>
      <c r="I4" s="6" t="s">
        <v>51</v>
      </c>
      <c r="J4" s="49">
        <f>3/22</f>
        <v>0.13636363636363635</v>
      </c>
      <c r="K4" s="46">
        <f>IF(J4&gt;0,INDEX('Personnel costs'!$E$4:$E$22,MATCH(I4,'Personnel costs'!$F$4:$F$22,0))*J4,"")</f>
        <v>1636.3636363636363</v>
      </c>
    </row>
    <row r="5" spans="1:11" x14ac:dyDescent="0.25">
      <c r="A5" s="18" t="s">
        <v>47</v>
      </c>
      <c r="B5" s="44"/>
      <c r="C5" s="21" t="s">
        <v>52</v>
      </c>
      <c r="D5" s="6" t="s">
        <v>49</v>
      </c>
      <c r="E5" s="21" t="s">
        <v>50</v>
      </c>
      <c r="F5" s="6">
        <v>500</v>
      </c>
      <c r="G5" s="6">
        <v>1</v>
      </c>
      <c r="H5" s="28">
        <f t="shared" ref="H5:H9" si="0">G5*F5</f>
        <v>500</v>
      </c>
      <c r="I5" s="6" t="s">
        <v>51</v>
      </c>
      <c r="J5" s="49">
        <f>1/22</f>
        <v>4.5454545454545456E-2</v>
      </c>
      <c r="K5" s="46">
        <f>IF(J5&gt;0,INDEX('Personnel costs'!$E$4:$E$22,MATCH(I5,'Personnel costs'!$F$4:$F$22,0))*J5,"")</f>
        <v>545.4545454545455</v>
      </c>
    </row>
    <row r="6" spans="1:11" x14ac:dyDescent="0.25">
      <c r="A6" s="18" t="s">
        <v>53</v>
      </c>
      <c r="B6" s="44"/>
      <c r="C6" s="21" t="s">
        <v>55</v>
      </c>
      <c r="D6" s="6" t="s">
        <v>54</v>
      </c>
      <c r="E6" s="21" t="s">
        <v>56</v>
      </c>
      <c r="F6" s="6">
        <v>1500</v>
      </c>
      <c r="G6" s="6">
        <v>1</v>
      </c>
      <c r="H6" s="28">
        <f t="shared" si="0"/>
        <v>1500</v>
      </c>
      <c r="I6" s="6" t="s">
        <v>57</v>
      </c>
      <c r="J6" s="49">
        <f>3/22</f>
        <v>0.13636363636363635</v>
      </c>
      <c r="K6" s="46">
        <f>IF(J6&gt;0,INDEX('Personnel costs'!$E$4:$E$22,MATCH(I6,'Personnel costs'!$F$4:$F$22,0))*J6,"")</f>
        <v>8181.8181818181811</v>
      </c>
    </row>
    <row r="7" spans="1:11" x14ac:dyDescent="0.25">
      <c r="A7" s="18" t="s">
        <v>64</v>
      </c>
      <c r="B7" s="44"/>
      <c r="C7" s="21" t="s">
        <v>61</v>
      </c>
      <c r="D7" s="6" t="s">
        <v>65</v>
      </c>
      <c r="E7" s="21" t="s">
        <v>62</v>
      </c>
      <c r="F7" s="6">
        <v>37.5</v>
      </c>
      <c r="G7" s="6">
        <v>86</v>
      </c>
      <c r="H7" s="28">
        <f t="shared" si="0"/>
        <v>3225</v>
      </c>
      <c r="I7" s="6"/>
      <c r="J7" s="49"/>
      <c r="K7" s="46" t="str">
        <f>IF(J7&gt;0,INDEX('Personnel costs'!$E$4:$E$22,MATCH(I7,'Personnel costs'!$F$4:$F$22,0))*J7,"")</f>
        <v/>
      </c>
    </row>
    <row r="8" spans="1:11" x14ac:dyDescent="0.25">
      <c r="A8" s="18" t="s">
        <v>64</v>
      </c>
      <c r="B8" s="44"/>
      <c r="C8" s="21" t="s">
        <v>61</v>
      </c>
      <c r="D8" s="6" t="s">
        <v>66</v>
      </c>
      <c r="E8" s="21" t="s">
        <v>62</v>
      </c>
      <c r="F8" s="6">
        <v>4000</v>
      </c>
      <c r="G8" s="6">
        <v>1</v>
      </c>
      <c r="H8" s="28">
        <f t="shared" si="0"/>
        <v>4000</v>
      </c>
      <c r="I8" s="6"/>
      <c r="J8" s="49"/>
      <c r="K8" s="46" t="str">
        <f>IF(J8&gt;0,INDEX('Personnel costs'!$E$4:$E$22,MATCH(I8,'Personnel costs'!$F$4:$F$22,0))*J8,"")</f>
        <v/>
      </c>
    </row>
    <row r="9" spans="1:11" x14ac:dyDescent="0.25">
      <c r="A9" s="18" t="s">
        <v>75</v>
      </c>
      <c r="B9" s="18"/>
      <c r="C9" s="21" t="s">
        <v>73</v>
      </c>
      <c r="D9" s="6" t="s">
        <v>74</v>
      </c>
      <c r="E9" s="21" t="s">
        <v>62</v>
      </c>
      <c r="F9" s="6">
        <v>1</v>
      </c>
      <c r="G9" s="6">
        <v>10000</v>
      </c>
      <c r="H9" s="28">
        <f t="shared" si="0"/>
        <v>10000</v>
      </c>
      <c r="I9" s="6"/>
      <c r="J9" s="49"/>
      <c r="K9" s="46" t="str">
        <f>IF(J9&gt;0,INDEX('Personnel costs'!$E$4:$E$22,MATCH(I9,'Personnel costs'!$F$4:$F$22,0))*J9,"")</f>
        <v/>
      </c>
    </row>
    <row r="10" spans="1:11" x14ac:dyDescent="0.25">
      <c r="A10" s="18"/>
      <c r="B10" s="18"/>
      <c r="C10" s="21"/>
      <c r="D10" s="6"/>
      <c r="E10" s="21"/>
      <c r="F10" s="6"/>
      <c r="G10" s="6"/>
      <c r="H10" s="28"/>
      <c r="I10" s="6"/>
      <c r="J10" s="49"/>
      <c r="K10" s="46" t="str">
        <f>IF(J10&gt;0,INDEX('Personnel costs'!$E$4:$E$22,MATCH(I10,'Personnel costs'!$F$4:$F$22,0))*J10,"")</f>
        <v/>
      </c>
    </row>
    <row r="11" spans="1:11" x14ac:dyDescent="0.25">
      <c r="A11" s="18"/>
      <c r="B11" s="18"/>
      <c r="C11" s="21"/>
      <c r="D11" s="6"/>
      <c r="E11" s="21"/>
      <c r="F11" s="6"/>
      <c r="G11" s="6"/>
      <c r="H11" s="28"/>
      <c r="I11" s="6"/>
      <c r="J11" s="49"/>
      <c r="K11" s="46" t="str">
        <f>IF(J11&gt;0,INDEX('Personnel costs'!$E$4:$E$22,MATCH(I11,'Personnel costs'!$F$4:$F$22,0))*J11,"")</f>
        <v/>
      </c>
    </row>
    <row r="12" spans="1:11" x14ac:dyDescent="0.25">
      <c r="A12" s="18"/>
      <c r="B12" s="18"/>
      <c r="C12" s="21"/>
      <c r="D12" s="6"/>
      <c r="E12" s="21"/>
      <c r="F12" s="6"/>
      <c r="G12" s="6"/>
      <c r="H12" s="28"/>
      <c r="I12" s="6"/>
      <c r="J12" s="49"/>
      <c r="K12" s="46" t="str">
        <f>IF(J12&gt;0,INDEX('Personnel costs'!$E$4:$E$22,MATCH(I12,'Personnel costs'!$F$4:$F$22,0))*J12,"")</f>
        <v/>
      </c>
    </row>
    <row r="13" spans="1:11" x14ac:dyDescent="0.25">
      <c r="A13" s="18"/>
      <c r="B13" s="18"/>
      <c r="C13" s="21"/>
      <c r="D13" s="6"/>
      <c r="E13" s="21"/>
      <c r="F13" s="6"/>
      <c r="G13" s="6"/>
      <c r="H13" s="28"/>
      <c r="I13" s="6"/>
      <c r="J13" s="49"/>
      <c r="K13" s="46" t="str">
        <f>IF(J13&gt;0,INDEX('Personnel costs'!$E$4:$E$22,MATCH(I13,'Personnel costs'!$F$4:$F$22,0))*J13,"")</f>
        <v/>
      </c>
    </row>
    <row r="14" spans="1:11" x14ac:dyDescent="0.25">
      <c r="A14" s="20"/>
      <c r="B14" s="20"/>
      <c r="C14" s="22"/>
      <c r="D14" s="12"/>
      <c r="E14" s="22"/>
      <c r="F14" s="12"/>
      <c r="G14" s="12"/>
      <c r="H14" s="29"/>
      <c r="I14" s="6"/>
      <c r="J14" s="49"/>
      <c r="K14" s="46" t="str">
        <f>IF(J14&gt;0,INDEX('Personnel costs'!$E$4:$E$22,MATCH(I14,'Personnel costs'!$F$4:$F$22,0))*J14,"")</f>
        <v/>
      </c>
    </row>
    <row r="15" spans="1:11" x14ac:dyDescent="0.25">
      <c r="A15" s="32" t="s">
        <v>33</v>
      </c>
      <c r="B15" s="42"/>
      <c r="C15" s="31"/>
      <c r="D15" s="31"/>
      <c r="E15" s="31"/>
      <c r="F15" s="31"/>
      <c r="G15" s="31"/>
      <c r="H15" s="33">
        <f>SUM(H4:H14)</f>
        <v>19525</v>
      </c>
      <c r="I15" s="33"/>
      <c r="J15" s="50"/>
      <c r="K15" s="51">
        <f>SUM(K4:K14)</f>
        <v>10363.636363636364</v>
      </c>
    </row>
    <row r="16" spans="1:11" x14ac:dyDescent="0.25">
      <c r="H16" s="52">
        <f>H15/280</f>
        <v>69.732142857142861</v>
      </c>
    </row>
    <row r="18" spans="1:1" x14ac:dyDescent="0.25">
      <c r="A18" t="s">
        <v>43</v>
      </c>
    </row>
    <row r="20" spans="1:1" x14ac:dyDescent="0.25">
      <c r="A20" s="45" t="s">
        <v>44</v>
      </c>
    </row>
  </sheetData>
  <autoFilter ref="A3:J14"/>
  <dataValidations count="1">
    <dataValidation type="list" allowBlank="1" showInputMessage="1" showErrorMessage="1" promptTitle="personnal listed in personnal co" sqref="I4:I14">
      <formula1>code_hr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3" sqref="F13"/>
    </sheetView>
  </sheetViews>
  <sheetFormatPr defaultColWidth="9.140625" defaultRowHeight="15" x14ac:dyDescent="0.25"/>
  <cols>
    <col min="1" max="1" width="23.140625" customWidth="1"/>
    <col min="2" max="2" width="62.7109375" customWidth="1"/>
    <col min="3" max="3" width="17" customWidth="1"/>
    <col min="4" max="4" width="16.85546875" customWidth="1"/>
    <col min="5" max="5" width="23.42578125" customWidth="1"/>
    <col min="6" max="6" width="72.28515625" customWidth="1"/>
  </cols>
  <sheetData>
    <row r="1" spans="1:6" ht="33.75" x14ac:dyDescent="0.5">
      <c r="A1" s="17" t="s">
        <v>34</v>
      </c>
    </row>
    <row r="3" spans="1:6" x14ac:dyDescent="0.25">
      <c r="A3" s="30" t="s">
        <v>24</v>
      </c>
      <c r="B3" s="2" t="s">
        <v>25</v>
      </c>
      <c r="C3" s="25" t="s">
        <v>14</v>
      </c>
      <c r="D3" s="24" t="s">
        <v>15</v>
      </c>
      <c r="E3" s="25" t="s">
        <v>26</v>
      </c>
      <c r="F3" s="24" t="s">
        <v>27</v>
      </c>
    </row>
    <row r="4" spans="1:6" x14ac:dyDescent="0.25">
      <c r="A4" s="18" t="s">
        <v>58</v>
      </c>
      <c r="B4" s="21" t="s">
        <v>59</v>
      </c>
      <c r="C4" s="6">
        <v>50000</v>
      </c>
      <c r="D4" s="21">
        <v>1</v>
      </c>
      <c r="E4" s="39">
        <f>D4*C4</f>
        <v>50000</v>
      </c>
      <c r="F4" s="21" t="s">
        <v>60</v>
      </c>
    </row>
    <row r="5" spans="1:6" x14ac:dyDescent="0.25">
      <c r="A5" s="18" t="s">
        <v>58</v>
      </c>
      <c r="B5" s="21" t="s">
        <v>61</v>
      </c>
      <c r="C5" s="6">
        <v>5000</v>
      </c>
      <c r="D5" s="21">
        <v>1</v>
      </c>
      <c r="E5" s="27">
        <f t="shared" ref="E5:E21" si="0">D5*C5</f>
        <v>5000</v>
      </c>
      <c r="F5" s="21" t="s">
        <v>63</v>
      </c>
    </row>
    <row r="6" spans="1:6" x14ac:dyDescent="0.25">
      <c r="A6" s="18" t="s">
        <v>69</v>
      </c>
      <c r="B6" s="21" t="s">
        <v>70</v>
      </c>
      <c r="C6" s="6">
        <v>500</v>
      </c>
      <c r="D6" s="21">
        <v>280</v>
      </c>
      <c r="E6" s="27">
        <f>D6*C6</f>
        <v>140000</v>
      </c>
      <c r="F6" s="21" t="s">
        <v>60</v>
      </c>
    </row>
    <row r="7" spans="1:6" x14ac:dyDescent="0.25">
      <c r="A7" s="18" t="s">
        <v>67</v>
      </c>
      <c r="B7" s="21" t="s">
        <v>68</v>
      </c>
      <c r="C7" s="6">
        <v>25</v>
      </c>
      <c r="D7" s="21">
        <v>2800</v>
      </c>
      <c r="E7" s="27">
        <f t="shared" si="0"/>
        <v>70000</v>
      </c>
      <c r="F7" s="21" t="s">
        <v>67</v>
      </c>
    </row>
    <row r="8" spans="1:6" x14ac:dyDescent="0.25">
      <c r="A8" s="18" t="s">
        <v>71</v>
      </c>
      <c r="B8" s="21" t="s">
        <v>72</v>
      </c>
      <c r="C8" s="6">
        <v>4</v>
      </c>
      <c r="D8" s="21">
        <v>250000</v>
      </c>
      <c r="E8" s="27">
        <f t="shared" si="0"/>
        <v>1000000</v>
      </c>
      <c r="F8" s="21"/>
    </row>
    <row r="9" spans="1:6" x14ac:dyDescent="0.25">
      <c r="A9" s="18"/>
      <c r="B9" s="21"/>
      <c r="C9" s="6"/>
      <c r="D9" s="21"/>
      <c r="E9" s="27">
        <f t="shared" si="0"/>
        <v>0</v>
      </c>
      <c r="F9" s="21"/>
    </row>
    <row r="10" spans="1:6" x14ac:dyDescent="0.25">
      <c r="A10" s="18"/>
      <c r="B10" s="21"/>
      <c r="C10" s="6"/>
      <c r="D10" s="21"/>
      <c r="E10" s="27">
        <f t="shared" si="0"/>
        <v>0</v>
      </c>
      <c r="F10" s="21"/>
    </row>
    <row r="11" spans="1:6" x14ac:dyDescent="0.25">
      <c r="A11" s="18"/>
      <c r="B11" s="21"/>
      <c r="C11" s="6"/>
      <c r="D11" s="21"/>
      <c r="E11" s="27">
        <f t="shared" si="0"/>
        <v>0</v>
      </c>
      <c r="F11" s="21"/>
    </row>
    <row r="12" spans="1:6" x14ac:dyDescent="0.25">
      <c r="A12" s="18"/>
      <c r="B12" s="21"/>
      <c r="C12" s="6"/>
      <c r="D12" s="21"/>
      <c r="E12" s="27">
        <f t="shared" si="0"/>
        <v>0</v>
      </c>
      <c r="F12" s="21"/>
    </row>
    <row r="13" spans="1:6" x14ac:dyDescent="0.25">
      <c r="A13" s="18"/>
      <c r="B13" s="21"/>
      <c r="C13" s="6"/>
      <c r="D13" s="21"/>
      <c r="E13" s="27">
        <f t="shared" si="0"/>
        <v>0</v>
      </c>
      <c r="F13" s="21"/>
    </row>
    <row r="14" spans="1:6" x14ac:dyDescent="0.25">
      <c r="A14" s="18"/>
      <c r="B14" s="21"/>
      <c r="C14" s="6"/>
      <c r="D14" s="21"/>
      <c r="E14" s="27">
        <f t="shared" si="0"/>
        <v>0</v>
      </c>
      <c r="F14" s="21"/>
    </row>
    <row r="15" spans="1:6" x14ac:dyDescent="0.25">
      <c r="A15" s="18"/>
      <c r="B15" s="21"/>
      <c r="C15" s="6"/>
      <c r="D15" s="21"/>
      <c r="E15" s="27">
        <f t="shared" si="0"/>
        <v>0</v>
      </c>
      <c r="F15" s="21"/>
    </row>
    <row r="16" spans="1:6" x14ac:dyDescent="0.25">
      <c r="A16" s="18"/>
      <c r="B16" s="21"/>
      <c r="C16" s="6"/>
      <c r="D16" s="21"/>
      <c r="E16" s="27">
        <f t="shared" si="0"/>
        <v>0</v>
      </c>
      <c r="F16" s="21"/>
    </row>
    <row r="17" spans="1:6" x14ac:dyDescent="0.25">
      <c r="A17" s="18"/>
      <c r="B17" s="21"/>
      <c r="C17" s="6"/>
      <c r="D17" s="21"/>
      <c r="E17" s="27">
        <f t="shared" si="0"/>
        <v>0</v>
      </c>
      <c r="F17" s="21"/>
    </row>
    <row r="18" spans="1:6" x14ac:dyDescent="0.25">
      <c r="A18" s="18"/>
      <c r="B18" s="21"/>
      <c r="C18" s="6"/>
      <c r="D18" s="21"/>
      <c r="E18" s="27">
        <f t="shared" si="0"/>
        <v>0</v>
      </c>
      <c r="F18" s="21"/>
    </row>
    <row r="19" spans="1:6" x14ac:dyDescent="0.25">
      <c r="A19" s="18"/>
      <c r="B19" s="21"/>
      <c r="C19" s="6"/>
      <c r="D19" s="21"/>
      <c r="E19" s="27">
        <f t="shared" si="0"/>
        <v>0</v>
      </c>
      <c r="F19" s="21"/>
    </row>
    <row r="20" spans="1:6" x14ac:dyDescent="0.25">
      <c r="A20" s="18"/>
      <c r="B20" s="21"/>
      <c r="C20" s="6"/>
      <c r="D20" s="21"/>
      <c r="E20" s="27">
        <f t="shared" si="0"/>
        <v>0</v>
      </c>
      <c r="F20" s="21"/>
    </row>
    <row r="21" spans="1:6" x14ac:dyDescent="0.25">
      <c r="A21" s="18"/>
      <c r="B21" s="21"/>
      <c r="C21" s="6"/>
      <c r="D21" s="21"/>
      <c r="E21" s="27">
        <f t="shared" si="0"/>
        <v>0</v>
      </c>
      <c r="F21" s="21"/>
    </row>
    <row r="22" spans="1:6" s="41" customFormat="1" x14ac:dyDescent="0.25">
      <c r="A22" s="37" t="s">
        <v>33</v>
      </c>
      <c r="B22" s="34"/>
      <c r="C22" s="35"/>
      <c r="D22" s="34"/>
      <c r="E22" s="40">
        <f>SUM(E4:E21)</f>
        <v>1265000</v>
      </c>
      <c r="F22" s="34"/>
    </row>
    <row r="23" spans="1:6" x14ac:dyDescent="0.25">
      <c r="E23" s="52">
        <f>E22/280</f>
        <v>4517.8571428571431</v>
      </c>
    </row>
  </sheetData>
  <autoFilter ref="A3:F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Personnel costs</vt:lpstr>
      <vt:lpstr>Expenses induced by the plan</vt:lpstr>
      <vt:lpstr>Damages saved</vt:lpstr>
      <vt:lpstr>code_hr</vt:lpstr>
    </vt:vector>
  </TitlesOfParts>
  <Company>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Orazio</dc:creator>
  <cp:lastModifiedBy>sarah</cp:lastModifiedBy>
  <dcterms:created xsi:type="dcterms:W3CDTF">2018-09-21T14:32:42Z</dcterms:created>
  <dcterms:modified xsi:type="dcterms:W3CDTF">2019-03-04T12:55:22Z</dcterms:modified>
</cp:coreProperties>
</file>